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09\"/>
    </mc:Choice>
  </mc:AlternateContent>
  <xr:revisionPtr revIDLastSave="0" documentId="13_ncr:1_{A6384A1B-A5A5-46AF-A2D3-21464274CFAC}" xr6:coauthVersionLast="47" xr6:coauthVersionMax="47" xr10:uidLastSave="{00000000-0000-0000-0000-000000000000}"/>
  <bookViews>
    <workbookView xWindow="0" yWindow="11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1" i="1" s="1"/>
  <c r="G65" i="2"/>
  <c r="G66" i="2" s="1"/>
  <c r="G68" i="2" s="1"/>
  <c r="G69" i="2" s="1"/>
  <c r="G70" i="2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G56" i="2"/>
  <c r="F56" i="2"/>
  <c r="E56" i="2"/>
  <c r="D56" i="2"/>
  <c r="H56" i="2" s="1"/>
  <c r="H55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41" i="1" l="1"/>
  <c r="C42" i="1"/>
  <c r="C44" i="1" s="1"/>
  <c r="C32" i="1"/>
  <c r="C34" i="1" s="1"/>
  <c r="H65" i="2"/>
  <c r="D66" i="2"/>
  <c r="H64" i="2"/>
  <c r="C46" i="1" l="1"/>
  <c r="D68" i="2"/>
  <c r="H66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<sst xmlns="http://schemas.openxmlformats.org/spreadsheetml/2006/main" count="299" uniqueCount="150">
  <si>
    <t>СВОДКА ЗАТРАТ</t>
  </si>
  <si>
    <t>P_0409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</si>
  <si>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</si>
  <si>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</si>
  <si>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</si>
  <si>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</si>
  <si>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</si>
  <si>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</si>
  <si>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</si>
  <si>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</si>
  <si>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</si>
  <si>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</si>
  <si>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</si>
  <si>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</si>
  <si>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</si>
  <si>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</si>
  <si>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</si>
  <si>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</si>
  <si>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</si>
  <si>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</si>
  <si>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</si>
  <si>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</si>
  <si>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</si>
  <si>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</si>
  <si>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</si>
  <si>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</si>
  <si>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</si>
  <si>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</si>
  <si>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</si>
  <si>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</si>
  <si>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</si>
  <si>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</si>
  <si>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</si>
  <si>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</si>
  <si>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</si>
  <si>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</si>
  <si>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</si>
  <si>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</si>
  <si>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</si>
  <si>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</si>
  <si>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</si>
  <si>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</si>
  <si>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</si>
  <si>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</si>
  <si>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</si>
  <si>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</si>
  <si>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</si>
  <si>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</si>
  <si>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</si>
  <si>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</si>
  <si>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</si>
  <si>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</si>
  <si>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</si>
  <si>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</si>
  <si>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</si>
  <si>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</si>
  <si>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</si>
  <si>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</si>
  <si>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</si>
  <si>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</si>
  <si>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</si>
  <si>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</si>
  <si>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</si>
  <si>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</si>
  <si>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</si>
  <si>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</si>
  <si>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</si>
  <si>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</si>
  <si>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</si>
  <si>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</si>
  <si>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</si>
  <si>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</si>
  <si>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</si>
  <si>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</si>
  <si>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</si>
  <si>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</si>
  <si>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</si>
  <si>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</si>
  <si>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</si>
  <si>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</si>
  <si>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</si>
  <si>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</si>
  <si>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</si>
  <si>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</si>
  <si>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</si>
  <si>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</si>
  <si>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</si>
  <si>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</si>
  <si>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</si>
  <si>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</si>
  <si>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</si>
  <si>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</si>
  <si>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</si>
  <si>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</si>
  <si>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</si>
  <si>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</si>
  <si>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</si>
  <si>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</si>
  <si>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</si>
  <si>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</si>
  <si>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</si>
  <si>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</si>
  <si>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</si>
  <si>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</si>
  <si>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</si>
  <si>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</si>
  <si>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</si>
  <si>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</si>
  <si>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</si>
  <si>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</si>
  <si>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</si>
  <si>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</si>
  <si>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</si>
  <si>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</si>
  <si>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</si>
  <si>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</si>
  <si>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</si>
  <si>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</si>
  <si>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</si>
  <si>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</si>
  <si>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</si>
  <si>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</si>
  <si>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</si>
  <si>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</si>
  <si>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</si>
  <si>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</si>
  <si>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</si>
  <si>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</si>
  <si>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</si>
  <si>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</si>
  <si>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</si>
  <si>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</si>
  <si>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</si>
  <si>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</si>
  <si>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</si>
  <si>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</si>
  <si>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</si>
  <si>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</si>
  <si>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</si>
  <si>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</si>
  <si>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3х120мк</t>
  </si>
  <si>
    <t>ФСБЦ-21.1.07.02-1148</t>
  </si>
  <si>
    <t>ФСБЦ-24.3.02.02-0004</t>
  </si>
  <si>
    <t>Реконструкция КЛ-0,4кВ от КТП Зап. 1604/250 ВЛ-10кВ Ф-16 ПС 35/10 Западная до МКД ул. Северная, д. 17 (протяженностью 0,28 км)</t>
  </si>
  <si>
    <t>Реконструкция КЛ-0,4кВ от КТП Зап. 1604/250 ВЛ-10кВ Ф-16 ПС 35/10 Западная до МКД ул. Северная, д. 17 (протяженностью 0,28 км)</t>
  </si>
  <si>
    <t>Реконструкция КЛ-0,4кВ от КТП Зап. 1604/250 ВЛ-10кВ Ф-16 ПС 35/10 Западная до МКД ул. Северная, д. 17 (протяженностью 0,28 км)</t>
  </si>
  <si>
    <t>Реконструкция КЛ-0,4кВ от КТП Зап. 1604/250 ВЛ-10кВ Ф-16 ПС 35/10 Западная до МКД ул. Северная, д. 17 (протяженностью 0,28 км)</t>
  </si>
  <si>
    <t>Реконструкция КЛ-0,4кВ от КТП Зап. 1604/250 ВЛ-10кВ Ф-16 ПС 35/10 Западная до МКД ул. Северная, д. 17 (протяженностью 0,28 км)</t>
  </si>
  <si>
    <t>Реконструкция КЛ-0,4кВ от КТП Зап. 1604/250 ВЛ-10кВ Ф-16 ПС 35/10 Западная до МКД ул. Северная, д. 17 (протяженностью 0,28 км)</t>
  </si>
  <si>
    <t>Реконструкция КЛ-0,4кВ от КТП Зап. 1604/250 ВЛ-10кВ Ф-16 ПС 35/10 Западная до МКД ул. Северная, д. 17 (протяженностью 0,28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</si>
</sst>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6AC68DCE-36C2-41BB-9254-D8963DB62479}"/>
    <cellStyle name="Обычный" xfId="0" builtinId="0"/>
    <cellStyle name="Обычный 2" xfId="4" xr:uid="{5ADCF7B3-82F8-4AE6-8C37-BD14F6C07EDB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33203125" customWidth="1"/>
    <col min="7" max="9" width="14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143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124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125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126</v>
      </c>
      <c r="C26" s="54"/>
      <c r="D26" s="51"/>
      <c r="E26" s="51"/>
      <c r="F26" s="51"/>
      <c r="G26" s="52"/>
      <c r="H26" s="52" t="s">
        <v>127</v>
      </c>
      <c r="I26" s="52"/>
    </row>
    <row r="27" spans="1:9" ht="28.5" customHeight="1" x14ac:dyDescent="0.3">
      <c r="A27" s="55" t="s">
        <v>6</v>
      </c>
      <c r="B27" s="53" t="s">
        <v>128</v>
      </c>
      <c r="C27" s="56">
        <v>0</v>
      </c>
      <c r="D27" s="57"/>
      <c r="E27" s="57"/>
      <c r="F27" s="57"/>
      <c r="G27" s="58" t="s">
        <v>129</v>
      </c>
      <c r="H27" s="58" t="s">
        <v>130</v>
      </c>
      <c r="I27" s="58" t="s">
        <v>131</v>
      </c>
    </row>
    <row r="28" spans="1:9" ht="16.95" customHeight="1" x14ac:dyDescent="0.3">
      <c r="A28" s="55" t="s">
        <v>7</v>
      </c>
      <c r="B28" s="53" t="s">
        <v>132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133</v>
      </c>
      <c r="C29" s="62">
        <f>ССР!G61*1.2</f>
        <v>358.67327258524801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358.67327258524801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134</v>
      </c>
      <c r="C31" s="62">
        <f>C30-ROUND(C30/1.2,5)</f>
        <v>59.778882585248027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135</v>
      </c>
      <c r="C32" s="67">
        <f>C30*I37</f>
        <v>396.88434263723786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123</v>
      </c>
      <c r="C33" s="62">
        <v>0.92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136</v>
      </c>
      <c r="C34" s="67">
        <f>C32*C33</f>
        <v>365.13359522625888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137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126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128</v>
      </c>
      <c r="C37" s="76">
        <f>ССР!D70+ССР!E70</f>
        <v>3622.994253230047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132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133</v>
      </c>
      <c r="C39" s="76">
        <f>(ССР!G66-ССР!G61)*1.2</f>
        <v>79.437660628953338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3702.4319138590004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134</v>
      </c>
      <c r="C41" s="62">
        <f>C40-ROUND(C40/1.2,5)</f>
        <v>617.07198385900028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135</v>
      </c>
      <c r="C42" s="77">
        <f>C40*I38</f>
        <v>4294.7925111108962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123</v>
      </c>
      <c r="C43" s="62">
        <f>C33</f>
        <v>0.92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136</v>
      </c>
      <c r="C44" s="67">
        <f>C42*C43</f>
        <v>3951.2091102220247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138</v>
      </c>
      <c r="C46" s="103">
        <f>C34+C44</f>
        <v>4316.3427054482836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139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144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2606.7956424467998</v>
      </c>
      <c r="E25" s="20">
        <v>177.52638083791001</v>
      </c>
      <c r="F25" s="20">
        <v>0</v>
      </c>
      <c r="G25" s="20">
        <v>0</v>
      </c>
      <c r="H25" s="20">
        <v>2784.3220232847998</v>
      </c>
    </row>
    <row r="26" spans="1:8" ht="16.95" customHeight="1" x14ac:dyDescent="0.3">
      <c r="A26" s="6"/>
      <c r="B26" s="9"/>
      <c r="C26" s="9" t="s">
        <v>26</v>
      </c>
      <c r="D26" s="20">
        <v>2606.7956424467998</v>
      </c>
      <c r="E26" s="20">
        <v>177.52638083791001</v>
      </c>
      <c r="F26" s="20">
        <v>0</v>
      </c>
      <c r="G26" s="20">
        <v>0</v>
      </c>
      <c r="H26" s="20">
        <v>2784.3220232847998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2606.7956424467998</v>
      </c>
      <c r="E42" s="20">
        <v>177.52638083791001</v>
      </c>
      <c r="F42" s="20">
        <v>0</v>
      </c>
      <c r="G42" s="20">
        <v>0</v>
      </c>
      <c r="H42" s="20">
        <v>2784.3220232847998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52.135912848936997</v>
      </c>
      <c r="E44" s="20">
        <v>3.5505276167581998</v>
      </c>
      <c r="F44" s="20">
        <v>0</v>
      </c>
      <c r="G44" s="20">
        <v>0</v>
      </c>
      <c r="H44" s="20">
        <v>55.686440465695</v>
      </c>
    </row>
    <row r="45" spans="1:8" ht="31.2" x14ac:dyDescent="0.3">
      <c r="A45" s="6">
        <v>3</v>
      </c>
      <c r="B45" s="6" t="s">
        <v>39</v>
      </c>
      <c r="C45" s="32" t="s">
        <v>41</v>
      </c>
      <c r="D45" s="20">
        <v>8.2568181818182005</v>
      </c>
      <c r="E45" s="20">
        <v>0</v>
      </c>
      <c r="F45" s="20">
        <v>0</v>
      </c>
      <c r="G45" s="20">
        <v>0</v>
      </c>
      <c r="H45" s="20">
        <v>8.2568181818182005</v>
      </c>
    </row>
    <row r="46" spans="1:8" ht="16.95" customHeight="1" x14ac:dyDescent="0.3">
      <c r="A46" s="6"/>
      <c r="B46" s="9"/>
      <c r="C46" s="9" t="s">
        <v>42</v>
      </c>
      <c r="D46" s="20">
        <v>60.392731030755002</v>
      </c>
      <c r="E46" s="20">
        <v>3.5505276167581998</v>
      </c>
      <c r="F46" s="20">
        <v>0</v>
      </c>
      <c r="G46" s="20">
        <v>0</v>
      </c>
      <c r="H46" s="20">
        <v>63.943258647512998</v>
      </c>
    </row>
    <row r="47" spans="1:8" ht="16.95" customHeight="1" x14ac:dyDescent="0.3">
      <c r="A47" s="6"/>
      <c r="B47" s="9"/>
      <c r="C47" s="9" t="s">
        <v>43</v>
      </c>
      <c r="D47" s="20">
        <v>2667.1883734776002</v>
      </c>
      <c r="E47" s="20">
        <v>181.07690845466999</v>
      </c>
      <c r="F47" s="20">
        <v>0</v>
      </c>
      <c r="G47" s="20">
        <v>0</v>
      </c>
      <c r="H47" s="20">
        <v>2848.2652819322998</v>
      </c>
    </row>
    <row r="48" spans="1:8" ht="16.95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46</v>
      </c>
      <c r="D49" s="20">
        <v>0</v>
      </c>
      <c r="E49" s="20">
        <v>0</v>
      </c>
      <c r="F49" s="20">
        <v>0</v>
      </c>
      <c r="G49" s="20">
        <v>8.4662357478584003</v>
      </c>
      <c r="H49" s="20">
        <v>8.4662357478584003</v>
      </c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78.233734729586004</v>
      </c>
      <c r="E50" s="20">
        <v>4.7261073106669</v>
      </c>
      <c r="F50" s="20">
        <v>0</v>
      </c>
      <c r="G50" s="20">
        <v>0</v>
      </c>
      <c r="H50" s="20">
        <v>82.959842040251999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47.098054261363998</v>
      </c>
      <c r="H51" s="20">
        <v>47.098054261363998</v>
      </c>
    </row>
    <row r="52" spans="1:8" ht="16.95" customHeight="1" x14ac:dyDescent="0.3">
      <c r="A52" s="6"/>
      <c r="B52" s="9"/>
      <c r="C52" s="9" t="s">
        <v>51</v>
      </c>
      <c r="D52" s="20">
        <v>78.233734729586004</v>
      </c>
      <c r="E52" s="20">
        <v>4.7261073106669</v>
      </c>
      <c r="F52" s="20">
        <v>0</v>
      </c>
      <c r="G52" s="20">
        <v>55.564290009221999</v>
      </c>
      <c r="H52" s="20">
        <v>138.52413204947001</v>
      </c>
    </row>
    <row r="53" spans="1:8" ht="16.95" customHeight="1" x14ac:dyDescent="0.3">
      <c r="A53" s="6"/>
      <c r="B53" s="9"/>
      <c r="C53" s="9" t="s">
        <v>52</v>
      </c>
      <c r="D53" s="20">
        <v>2745.4221082071999</v>
      </c>
      <c r="E53" s="20">
        <v>185.80301576533</v>
      </c>
      <c r="F53" s="20">
        <v>0</v>
      </c>
      <c r="G53" s="20">
        <v>55.564290009221999</v>
      </c>
      <c r="H53" s="20">
        <v>2986.7894139816999</v>
      </c>
    </row>
    <row r="54" spans="1:8" ht="16.95" customHeight="1" x14ac:dyDescent="0.3">
      <c r="A54" s="6"/>
      <c r="B54" s="9"/>
      <c r="C54" s="9" t="s">
        <v>53</v>
      </c>
      <c r="D54" s="20"/>
      <c r="E54" s="20"/>
      <c r="F54" s="20"/>
      <c r="G54" s="20"/>
      <c r="H54" s="20"/>
    </row>
    <row r="55" spans="1:8" x14ac:dyDescent="0.3">
      <c r="A55" s="6"/>
      <c r="B55" s="6"/>
      <c r="C55" s="7"/>
      <c r="D55" s="20"/>
      <c r="E55" s="20"/>
      <c r="F55" s="20"/>
      <c r="G55" s="20"/>
      <c r="H55" s="20">
        <f>SUM(D55:G55)</f>
        <v>0</v>
      </c>
    </row>
    <row r="56" spans="1:8" ht="16.95" customHeight="1" x14ac:dyDescent="0.3">
      <c r="A56" s="6"/>
      <c r="B56" s="9"/>
      <c r="C56" s="9" t="s">
        <v>54</v>
      </c>
      <c r="D56" s="20">
        <f>SUM(D55:D55)</f>
        <v>0</v>
      </c>
      <c r="E56" s="20">
        <f>SUM(E55:E55)</f>
        <v>0</v>
      </c>
      <c r="F56" s="20">
        <f>SUM(F55:F55)</f>
        <v>0</v>
      </c>
      <c r="G56" s="20">
        <f>SUM(G55:G55)</f>
        <v>0</v>
      </c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v>2745.4221082071999</v>
      </c>
      <c r="E57" s="20">
        <v>185.80301576533</v>
      </c>
      <c r="F57" s="20">
        <v>0</v>
      </c>
      <c r="G57" s="20">
        <v>55.564290009221999</v>
      </c>
      <c r="H57" s="20">
        <v>2986.7894139816999</v>
      </c>
    </row>
    <row r="58" spans="1:8" ht="153" customHeight="1" x14ac:dyDescent="0.3">
      <c r="A58" s="6"/>
      <c r="B58" s="9"/>
      <c r="C58" s="9" t="s">
        <v>56</v>
      </c>
      <c r="D58" s="20"/>
      <c r="E58" s="20"/>
      <c r="F58" s="20"/>
      <c r="G58" s="20"/>
      <c r="H58" s="20"/>
    </row>
    <row r="59" spans="1:8" x14ac:dyDescent="0.3">
      <c r="A59" s="6">
        <v>7</v>
      </c>
      <c r="B59" s="6" t="s">
        <v>57</v>
      </c>
      <c r="C59" s="7" t="s">
        <v>58</v>
      </c>
      <c r="D59" s="20">
        <v>0</v>
      </c>
      <c r="E59" s="20">
        <v>0</v>
      </c>
      <c r="F59" s="20">
        <v>0</v>
      </c>
      <c r="G59" s="20">
        <v>160.48977013918</v>
      </c>
      <c r="H59" s="20">
        <v>160.48977013918</v>
      </c>
    </row>
    <row r="60" spans="1:8" x14ac:dyDescent="0.3">
      <c r="A60" s="6">
        <v>8</v>
      </c>
      <c r="B60" s="6" t="s">
        <v>71</v>
      </c>
      <c r="C60" s="7" t="s">
        <v>58</v>
      </c>
      <c r="D60" s="20">
        <v>0</v>
      </c>
      <c r="E60" s="20">
        <v>0</v>
      </c>
      <c r="F60" s="20">
        <v>0</v>
      </c>
      <c r="G60" s="20">
        <v>138.40462368185999</v>
      </c>
      <c r="H60" s="20">
        <v>138.40462368185999</v>
      </c>
    </row>
    <row r="61" spans="1:8" ht="16.95" customHeight="1" x14ac:dyDescent="0.3">
      <c r="A61" s="6"/>
      <c r="B61" s="9"/>
      <c r="C61" s="9" t="s">
        <v>70</v>
      </c>
      <c r="D61" s="20">
        <v>0</v>
      </c>
      <c r="E61" s="20">
        <v>0</v>
      </c>
      <c r="F61" s="20">
        <v>0</v>
      </c>
      <c r="G61" s="20">
        <v>298.89439382104001</v>
      </c>
      <c r="H61" s="20">
        <v>298.89439382104001</v>
      </c>
    </row>
    <row r="62" spans="1:8" ht="16.95" customHeight="1" x14ac:dyDescent="0.3">
      <c r="A62" s="6"/>
      <c r="B62" s="9"/>
      <c r="C62" s="9" t="s">
        <v>69</v>
      </c>
      <c r="D62" s="20">
        <v>2745.4221082071999</v>
      </c>
      <c r="E62" s="20">
        <v>185.80301576533</v>
      </c>
      <c r="F62" s="20">
        <v>0</v>
      </c>
      <c r="G62" s="20">
        <v>354.45868383025999</v>
      </c>
      <c r="H62" s="20">
        <v>3285.6838078027999</v>
      </c>
    </row>
    <row r="63" spans="1:8" ht="16.95" customHeight="1" x14ac:dyDescent="0.3">
      <c r="A63" s="6"/>
      <c r="B63" s="9"/>
      <c r="C63" s="9" t="s">
        <v>68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67</v>
      </c>
      <c r="C64" s="7" t="s">
        <v>66</v>
      </c>
      <c r="D64" s="20">
        <f>D62 * 3%</f>
        <v>82.362663246216002</v>
      </c>
      <c r="E64" s="20">
        <f>E62 * 3%</f>
        <v>5.5740904729598997</v>
      </c>
      <c r="F64" s="20">
        <f>F62 * 3%</f>
        <v>0</v>
      </c>
      <c r="G64" s="20">
        <f>G62 * 3%</f>
        <v>10.633760514907799</v>
      </c>
      <c r="H64" s="20">
        <f>SUM(D64:G64)</f>
        <v>98.570514234083703</v>
      </c>
    </row>
    <row r="65" spans="1:8" ht="16.95" customHeight="1" x14ac:dyDescent="0.3">
      <c r="A65" s="6"/>
      <c r="B65" s="9"/>
      <c r="C65" s="9" t="s">
        <v>65</v>
      </c>
      <c r="D65" s="20">
        <f>D64</f>
        <v>82.362663246216002</v>
      </c>
      <c r="E65" s="20">
        <f>E64</f>
        <v>5.5740904729598997</v>
      </c>
      <c r="F65" s="20">
        <f>F64</f>
        <v>0</v>
      </c>
      <c r="G65" s="20">
        <f>G64</f>
        <v>10.633760514907799</v>
      </c>
      <c r="H65" s="20">
        <f>SUM(D65:G65)</f>
        <v>98.570514234083703</v>
      </c>
    </row>
    <row r="66" spans="1:8" ht="16.95" customHeight="1" x14ac:dyDescent="0.3">
      <c r="A66" s="6"/>
      <c r="B66" s="9"/>
      <c r="C66" s="9" t="s">
        <v>64</v>
      </c>
      <c r="D66" s="20">
        <f>D65 + D62</f>
        <v>2827.7847714534159</v>
      </c>
      <c r="E66" s="20">
        <f>E65 + E62</f>
        <v>191.37710623828991</v>
      </c>
      <c r="F66" s="20">
        <f>F65 + F62</f>
        <v>0</v>
      </c>
      <c r="G66" s="20">
        <f>G65 + G62</f>
        <v>365.09244434516779</v>
      </c>
      <c r="H66" s="20">
        <f>SUM(D66:G66)</f>
        <v>3384.2543220368734</v>
      </c>
    </row>
    <row r="67" spans="1:8" ht="16.95" customHeight="1" x14ac:dyDescent="0.3">
      <c r="A67" s="6"/>
      <c r="B67" s="9"/>
      <c r="C67" s="9" t="s">
        <v>63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62</v>
      </c>
      <c r="C68" s="7" t="s">
        <v>61</v>
      </c>
      <c r="D68" s="20">
        <f>D66 * 20%</f>
        <v>565.55695429068317</v>
      </c>
      <c r="E68" s="20">
        <f>E66 * 20%</f>
        <v>38.275421247657981</v>
      </c>
      <c r="F68" s="20">
        <f>F66 * 20%</f>
        <v>0</v>
      </c>
      <c r="G68" s="20">
        <f>G66 * 20%</f>
        <v>73.018488869033561</v>
      </c>
      <c r="H68" s="20">
        <f>SUM(D68:G68)</f>
        <v>676.85086440737473</v>
      </c>
    </row>
    <row r="69" spans="1:8" ht="16.95" customHeight="1" x14ac:dyDescent="0.3">
      <c r="A69" s="6"/>
      <c r="B69" s="9"/>
      <c r="C69" s="9" t="s">
        <v>60</v>
      </c>
      <c r="D69" s="20">
        <f>D68</f>
        <v>565.55695429068317</v>
      </c>
      <c r="E69" s="20">
        <f>E68</f>
        <v>38.275421247657981</v>
      </c>
      <c r="F69" s="20">
        <f>F68</f>
        <v>0</v>
      </c>
      <c r="G69" s="20">
        <f>G68</f>
        <v>73.018488869033561</v>
      </c>
      <c r="H69" s="20">
        <f>SUM(D69:G69)</f>
        <v>676.85086440737473</v>
      </c>
    </row>
    <row r="70" spans="1:8" ht="16.95" customHeight="1" x14ac:dyDescent="0.3">
      <c r="A70" s="6"/>
      <c r="B70" s="9"/>
      <c r="C70" s="9" t="s">
        <v>59</v>
      </c>
      <c r="D70" s="20">
        <f>D69 + D66</f>
        <v>3393.3417257440992</v>
      </c>
      <c r="E70" s="20">
        <f>E69 + E66</f>
        <v>229.6525274859479</v>
      </c>
      <c r="F70" s="20">
        <f>F69 + F66</f>
        <v>0</v>
      </c>
      <c r="G70" s="20">
        <f>G69 + G66</f>
        <v>438.11093321420134</v>
      </c>
      <c r="H70" s="20">
        <f>SUM(D70:G70)</f>
        <v>4061.1051864442484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2606.7956424467998</v>
      </c>
      <c r="E13" s="19">
        <v>177.52638083791001</v>
      </c>
      <c r="F13" s="19">
        <v>0</v>
      </c>
      <c r="G13" s="19">
        <v>0</v>
      </c>
      <c r="H13" s="19">
        <v>2784.3220232847998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2606.7956424467998</v>
      </c>
      <c r="E14" s="19">
        <v>177.52638083791001</v>
      </c>
      <c r="F14" s="19">
        <v>0</v>
      </c>
      <c r="G14" s="19">
        <v>0</v>
      </c>
      <c r="H14" s="19">
        <v>2784.3220232847998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8.4662357478584003</v>
      </c>
      <c r="H13" s="19">
        <v>8.4662357478584003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8.4662357478584003</v>
      </c>
      <c r="H14" s="19">
        <v>8.4662357478584003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160.48977013918</v>
      </c>
      <c r="H13" s="19">
        <v>160.48977013918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160.48977013918</v>
      </c>
      <c r="H14" s="19">
        <v>160.48977013918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138.40462368185999</v>
      </c>
      <c r="H13" s="19">
        <v>138.40462368185999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138.40462368185999</v>
      </c>
      <c r="H14" s="19">
        <v>138.40462368185999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13"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2784.3220232847998</v>
      </c>
      <c r="E3" s="41"/>
      <c r="F3" s="41"/>
      <c r="G3" s="41"/>
      <c r="H3" s="48"/>
    </row>
    <row r="4" spans="1:8" x14ac:dyDescent="0.3">
      <c r="A4" s="95" t="s">
        <v>97</v>
      </c>
      <c r="B4" s="42" t="s">
        <v>98</v>
      </c>
      <c r="C4" s="45"/>
      <c r="D4" s="43">
        <v>2606.7956424467998</v>
      </c>
      <c r="E4" s="41"/>
      <c r="F4" s="41"/>
      <c r="G4" s="41"/>
      <c r="H4" s="48"/>
    </row>
    <row r="5" spans="1:8" x14ac:dyDescent="0.3">
      <c r="A5" s="95"/>
      <c r="B5" s="42" t="s">
        <v>99</v>
      </c>
      <c r="C5" s="37"/>
      <c r="D5" s="43">
        <v>177.52638083791001</v>
      </c>
      <c r="E5" s="41"/>
      <c r="F5" s="41"/>
      <c r="G5" s="41"/>
      <c r="H5" s="47"/>
    </row>
    <row r="6" spans="1:8" x14ac:dyDescent="0.3">
      <c r="A6" s="96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103</v>
      </c>
      <c r="D8" s="44">
        <v>2784.3220232847998</v>
      </c>
      <c r="E8" s="41">
        <v>0.28000000000000003</v>
      </c>
      <c r="F8" s="41" t="s">
        <v>102</v>
      </c>
      <c r="G8" s="44">
        <v>9944.007226017</v>
      </c>
      <c r="H8" s="47"/>
    </row>
    <row r="9" spans="1:8" x14ac:dyDescent="0.3">
      <c r="A9" s="99">
        <v>1</v>
      </c>
      <c r="B9" s="42" t="s">
        <v>98</v>
      </c>
      <c r="C9" s="95"/>
      <c r="D9" s="44">
        <v>2606.7956424467998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99</v>
      </c>
      <c r="C10" s="95"/>
      <c r="D10" s="44">
        <v>177.52638083791001</v>
      </c>
      <c r="E10" s="41"/>
      <c r="F10" s="41"/>
      <c r="G10" s="41"/>
      <c r="H10" s="96"/>
    </row>
    <row r="11" spans="1:8" x14ac:dyDescent="0.3">
      <c r="A11" s="95"/>
      <c r="B11" s="42" t="s">
        <v>100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101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46</v>
      </c>
      <c r="B13" s="94"/>
      <c r="C13" s="37"/>
      <c r="D13" s="43">
        <v>8.4662357478584003</v>
      </c>
      <c r="E13" s="41"/>
      <c r="F13" s="41"/>
      <c r="G13" s="41"/>
      <c r="H13" s="47"/>
    </row>
    <row r="14" spans="1:8" x14ac:dyDescent="0.3">
      <c r="A14" s="95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101</v>
      </c>
      <c r="C17" s="37"/>
      <c r="D17" s="43">
        <v>8.4662357478584003</v>
      </c>
      <c r="E17" s="41"/>
      <c r="F17" s="41"/>
      <c r="G17" s="41"/>
      <c r="H17" s="47"/>
    </row>
    <row r="18" spans="1:8" x14ac:dyDescent="0.3">
      <c r="A18" s="97" t="s">
        <v>81</v>
      </c>
      <c r="B18" s="98"/>
      <c r="C18" s="95" t="s">
        <v>103</v>
      </c>
      <c r="D18" s="44">
        <v>8.4662357478584003</v>
      </c>
      <c r="E18" s="41">
        <v>0.28000000000000003</v>
      </c>
      <c r="F18" s="41" t="s">
        <v>102</v>
      </c>
      <c r="G18" s="44">
        <v>30.236556242351998</v>
      </c>
      <c r="H18" s="47"/>
    </row>
    <row r="19" spans="1:8" x14ac:dyDescent="0.3">
      <c r="A19" s="99">
        <v>1</v>
      </c>
      <c r="B19" s="42" t="s">
        <v>98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99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100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101</v>
      </c>
      <c r="C22" s="95"/>
      <c r="D22" s="44">
        <v>8.4662357478584003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298.89439382104001</v>
      </c>
      <c r="E23" s="41"/>
      <c r="F23" s="41"/>
      <c r="G23" s="41"/>
      <c r="H23" s="47"/>
    </row>
    <row r="24" spans="1:8" x14ac:dyDescent="0.3">
      <c r="A24" s="95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101</v>
      </c>
      <c r="C27" s="37"/>
      <c r="D27" s="43">
        <v>160.48977013918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103</v>
      </c>
      <c r="D28" s="44">
        <v>160.48977013918</v>
      </c>
      <c r="E28" s="41">
        <v>0.28000000000000003</v>
      </c>
      <c r="F28" s="41" t="s">
        <v>102</v>
      </c>
      <c r="G28" s="44">
        <v>573.17775049705995</v>
      </c>
      <c r="H28" s="47"/>
    </row>
    <row r="29" spans="1:8" x14ac:dyDescent="0.3">
      <c r="A29" s="99">
        <v>1</v>
      </c>
      <c r="B29" s="42" t="s">
        <v>98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99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100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101</v>
      </c>
      <c r="C32" s="95"/>
      <c r="D32" s="44">
        <v>160.48977013918</v>
      </c>
      <c r="E32" s="41"/>
      <c r="F32" s="41"/>
      <c r="G32" s="41"/>
      <c r="H32" s="96"/>
    </row>
    <row r="33" spans="1:8" x14ac:dyDescent="0.3">
      <c r="A33" s="95" t="s">
        <v>106</v>
      </c>
      <c r="B33" s="42" t="s">
        <v>98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99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101</v>
      </c>
      <c r="C36" s="37"/>
      <c r="D36" s="43">
        <v>298.89439382104001</v>
      </c>
      <c r="E36" s="41"/>
      <c r="F36" s="41"/>
      <c r="G36" s="41"/>
      <c r="H36" s="47"/>
    </row>
    <row r="37" spans="1:8" x14ac:dyDescent="0.3">
      <c r="A37" s="97" t="s">
        <v>58</v>
      </c>
      <c r="B37" s="98"/>
      <c r="C37" s="95" t="s">
        <v>109</v>
      </c>
      <c r="D37" s="44">
        <v>138.40462368185999</v>
      </c>
      <c r="E37" s="41">
        <v>1.4E-3</v>
      </c>
      <c r="F37" s="41" t="s">
        <v>107</v>
      </c>
      <c r="G37" s="44">
        <v>98860.445487044999</v>
      </c>
      <c r="H37" s="47"/>
    </row>
    <row r="38" spans="1:8" x14ac:dyDescent="0.3">
      <c r="A38" s="99">
        <v>1</v>
      </c>
      <c r="B38" s="42" t="s">
        <v>98</v>
      </c>
      <c r="C38" s="95"/>
      <c r="D38" s="44">
        <v>0</v>
      </c>
      <c r="E38" s="41"/>
      <c r="F38" s="41"/>
      <c r="G38" s="41"/>
      <c r="H38" s="96" t="s">
        <v>108</v>
      </c>
    </row>
    <row r="39" spans="1:8" x14ac:dyDescent="0.3">
      <c r="A39" s="95"/>
      <c r="B39" s="42" t="s">
        <v>99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100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101</v>
      </c>
      <c r="C41" s="95"/>
      <c r="D41" s="44">
        <v>138.40462368185999</v>
      </c>
      <c r="E41" s="41"/>
      <c r="F41" s="41"/>
      <c r="G41" s="41"/>
      <c r="H41" s="96"/>
    </row>
    <row r="42" spans="1:8" ht="24.6" x14ac:dyDescent="0.3">
      <c r="A42" s="100" t="s">
        <v>85</v>
      </c>
      <c r="B42" s="94"/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110</v>
      </c>
      <c r="B43" s="42" t="s">
        <v>98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99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87</v>
      </c>
      <c r="B47" s="98"/>
      <c r="C47" s="95" t="s">
        <v>109</v>
      </c>
      <c r="D47" s="44">
        <v>0</v>
      </c>
      <c r="E47" s="41">
        <v>1.4E-3</v>
      </c>
      <c r="F47" s="41" t="s">
        <v>107</v>
      </c>
      <c r="G47" s="44">
        <v>0</v>
      </c>
      <c r="H47" s="47"/>
    </row>
    <row r="48" spans="1:8" x14ac:dyDescent="0.3">
      <c r="A48" s="99">
        <v>1</v>
      </c>
      <c r="B48" s="42" t="s">
        <v>98</v>
      </c>
      <c r="C48" s="95"/>
      <c r="D48" s="44">
        <v>0</v>
      </c>
      <c r="E48" s="41"/>
      <c r="F48" s="41"/>
      <c r="G48" s="41"/>
      <c r="H48" s="96" t="s">
        <v>108</v>
      </c>
    </row>
    <row r="49" spans="1:8" x14ac:dyDescent="0.3">
      <c r="A49" s="95"/>
      <c r="B49" s="42" t="s">
        <v>99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100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101</v>
      </c>
      <c r="C51" s="95"/>
      <c r="D51" s="44">
        <v>0</v>
      </c>
      <c r="E51" s="41"/>
      <c r="F51" s="41"/>
      <c r="G51" s="41"/>
      <c r="H51" s="96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101" t="s">
        <v>111</v>
      </c>
      <c r="B54" s="101"/>
      <c r="C54" s="101"/>
      <c r="D54" s="101"/>
      <c r="E54" s="101"/>
      <c r="F54" s="101"/>
      <c r="G54" s="101"/>
      <c r="H54" s="101"/>
    </row>
    <row r="55" spans="1:8" x14ac:dyDescent="0.3">
      <c r="A55" s="101" t="s">
        <v>112</v>
      </c>
      <c r="B55" s="101"/>
      <c r="C55" s="101"/>
      <c r="D55" s="101"/>
      <c r="E55" s="101"/>
      <c r="F55" s="101"/>
      <c r="G55" s="101"/>
      <c r="H55" s="101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114</v>
      </c>
      <c r="B3" s="6" t="s">
        <v>115</v>
      </c>
      <c r="C3" s="6" t="s">
        <v>116</v>
      </c>
      <c r="D3" s="6" t="s">
        <v>117</v>
      </c>
      <c r="E3" s="6" t="s">
        <v>118</v>
      </c>
      <c r="F3" s="6" t="s">
        <v>119</v>
      </c>
      <c r="G3" s="6" t="s">
        <v>120</v>
      </c>
      <c r="H3" s="6" t="s">
        <v>121</v>
      </c>
    </row>
    <row r="4" spans="1:8" ht="39" customHeight="1" x14ac:dyDescent="0.3">
      <c r="A4" s="25" t="s">
        <v>140</v>
      </c>
      <c r="B4" s="26" t="s">
        <v>102</v>
      </c>
      <c r="C4" s="27">
        <v>0.40206249999999999</v>
      </c>
      <c r="D4" s="27">
        <v>5103.9171675885</v>
      </c>
      <c r="E4" s="26">
        <v>0.4</v>
      </c>
      <c r="F4" s="25" t="s">
        <v>140</v>
      </c>
      <c r="G4" s="27">
        <v>2052.0936961936</v>
      </c>
      <c r="H4" s="28" t="s">
        <v>141</v>
      </c>
    </row>
    <row r="5" spans="1:8" ht="39" customHeight="1" x14ac:dyDescent="0.3">
      <c r="A5" s="25" t="s">
        <v>122</v>
      </c>
      <c r="B5" s="26" t="s">
        <v>102</v>
      </c>
      <c r="C5" s="27">
        <v>0.11724999999999999</v>
      </c>
      <c r="D5" s="27">
        <v>818.22700652441995</v>
      </c>
      <c r="E5" s="26">
        <v>0.4</v>
      </c>
      <c r="F5" s="25" t="s">
        <v>122</v>
      </c>
      <c r="G5" s="27">
        <v>95.937116514988006</v>
      </c>
      <c r="H5" s="28" t="s">
        <v>142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2025-11-14T11:16:53Z</dcterms:modified>
</cp:coreProperties>
</file>